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910" yWindow="480" windowWidth="5955" windowHeight="10470" activeTab="0"/>
  </bookViews>
  <sheets>
    <sheet name="Sheet1" sheetId="1" r:id="rId1"/>
  </sheets>
  <definedNames>
    <definedName name="CALC_SUMMARY">'Sheet1'!$I$8:$L$18</definedName>
  </definedNames>
  <calcPr fullCalcOnLoad="1"/>
</workbook>
</file>

<file path=xl/sharedStrings.xml><?xml version="1.0" encoding="utf-8"?>
<sst xmlns="http://schemas.openxmlformats.org/spreadsheetml/2006/main" count="12" uniqueCount="12">
  <si>
    <t>Score =</t>
  </si>
  <si>
    <t>Gen</t>
  </si>
  <si>
    <t>CH Cnt</t>
  </si>
  <si>
    <t>Max Cnt</t>
  </si>
  <si>
    <t>Enter Champions by generation</t>
  </si>
  <si>
    <t>x</t>
  </si>
  <si>
    <t>© 2006-12 by JiDu De ShenTi Shih Tzu</t>
  </si>
  <si>
    <t>JiDu De ShenTi</t>
  </si>
  <si>
    <t>Pedigree Score Calculator</t>
  </si>
  <si>
    <r>
      <t xml:space="preserve">- Enter </t>
    </r>
    <r>
      <rPr>
        <b/>
        <sz val="8"/>
        <rFont val="Arial"/>
        <family val="2"/>
      </rPr>
      <t>0</t>
    </r>
    <r>
      <rPr>
        <sz val="8"/>
        <rFont val="Arial"/>
        <family val="0"/>
      </rPr>
      <t xml:space="preserve"> if there are none
   in a specific generation.</t>
    </r>
  </si>
  <si>
    <t>- Leave blank after the last
   generation with complete data.</t>
  </si>
  <si>
    <t>Maximum score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</si>
</sst>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8"/>
      <name val="Arial"/>
      <family val="0"/>
    </font>
    <font>
      <sz val="10"/>
      <color indexed="9"/>
      <name val="Arial"/>
      <family val="0"/>
    </font>
    <font>
      <sz val="6"/>
      <name val="Arial"/>
      <family val="0"/>
    </font>
    <font>
      <u val="single"/>
      <sz val="8"/>
      <color indexed="9"/>
      <name val="Arial"/>
      <family val="0"/>
    </font>
    <font>
      <b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 locked="0"/>
    </xf>
    <xf numFmtId="0" fontId="7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 quotePrefix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 quotePrefix="1">
      <alignment horizontal="center" vertical="top" wrapText="1"/>
      <protection/>
    </xf>
    <xf numFmtId="0" fontId="2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RowColHeaders="0" tabSelected="1" zoomScale="150" zoomScaleNormal="150" workbookViewId="0" topLeftCell="A1">
      <selection activeCell="C9" sqref="C9"/>
    </sheetView>
  </sheetViews>
  <sheetFormatPr defaultColWidth="9.140625" defaultRowHeight="12.75" zeroHeight="1"/>
  <cols>
    <col min="1" max="3" width="9.140625" style="1" customWidth="1"/>
    <col min="4" max="14" width="9.140625" style="29" hidden="1" customWidth="1"/>
    <col min="15" max="16384" width="9.140625" style="1" hidden="1" customWidth="1"/>
  </cols>
  <sheetData>
    <row r="1" spans="1:14" ht="12.75">
      <c r="A1" s="18" t="s">
        <v>7</v>
      </c>
      <c r="B1" s="18"/>
      <c r="C1" s="18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3.25" customHeight="1">
      <c r="A2" s="19" t="s">
        <v>8</v>
      </c>
      <c r="B2" s="19"/>
      <c r="C2" s="1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4" ht="12" customHeight="1">
      <c r="A3" s="24" t="s">
        <v>4</v>
      </c>
      <c r="B3" s="24"/>
      <c r="C3" s="24"/>
      <c r="D3" s="6"/>
    </row>
    <row r="4" spans="1:4" ht="24.75" customHeight="1">
      <c r="A4" s="25" t="s">
        <v>9</v>
      </c>
      <c r="B4" s="26"/>
      <c r="C4" s="26"/>
      <c r="D4" s="7"/>
    </row>
    <row r="5" spans="1:4" ht="25.5" customHeight="1">
      <c r="A5" s="27" t="s">
        <v>10</v>
      </c>
      <c r="B5" s="28"/>
      <c r="C5" s="28"/>
      <c r="D5" s="6"/>
    </row>
    <row r="6" spans="1:14" s="17" customFormat="1" ht="26.25" customHeight="1" thickBot="1">
      <c r="A6" s="20" t="s">
        <v>11</v>
      </c>
      <c r="B6" s="20"/>
      <c r="C6" s="15">
        <v>200</v>
      </c>
      <c r="D6" s="16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 thickBot="1">
      <c r="A7" s="21" t="s">
        <v>0</v>
      </c>
      <c r="B7" s="22"/>
      <c r="C7" s="2">
        <f>IF(H$18&lt;&gt;0,ROUND(SUM(E9:E18)/H$18*200,0),0)</f>
        <v>0</v>
      </c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2" ht="12.75">
      <c r="A8" s="3" t="s">
        <v>1</v>
      </c>
      <c r="B8" s="3" t="s">
        <v>3</v>
      </c>
      <c r="C8" s="3" t="s">
        <v>2</v>
      </c>
      <c r="D8" s="13"/>
      <c r="E8" s="4"/>
      <c r="F8" s="4"/>
      <c r="G8" s="4"/>
      <c r="H8" s="4"/>
      <c r="I8" s="4" t="str">
        <f aca="true" t="shared" si="0" ref="I8:I17">IF(C9="","x","")</f>
        <v>x</v>
      </c>
      <c r="J8" s="4">
        <v>0</v>
      </c>
      <c r="K8" s="4">
        <v>0</v>
      </c>
      <c r="L8" s="4">
        <v>0</v>
      </c>
    </row>
    <row r="9" spans="1:12" ht="12.75">
      <c r="A9" s="8">
        <v>1</v>
      </c>
      <c r="B9" s="8">
        <v>2</v>
      </c>
      <c r="C9" s="9"/>
      <c r="D9" s="14">
        <f ca="1">IF(AND(C9="",OFFSET(C9,1,0)&lt;&gt;""),"x",1)</f>
        <v>1</v>
      </c>
      <c r="E9" s="4">
        <f aca="true" t="shared" si="1" ref="E9:E18">C9*F9</f>
        <v>0</v>
      </c>
      <c r="F9" s="4">
        <v>21.897842186630932</v>
      </c>
      <c r="G9" s="4">
        <f>B9*F9</f>
        <v>43.795684373261864</v>
      </c>
      <c r="H9" s="4">
        <f>IF(C9="",H8,G9)*D9</f>
        <v>0</v>
      </c>
      <c r="I9" s="4" t="str">
        <f t="shared" si="0"/>
        <v>x</v>
      </c>
      <c r="J9" s="4">
        <f aca="true" ca="1" t="shared" si="2" ref="J9:J18">OFFSET(J9,-1,0)+1</f>
        <v>1</v>
      </c>
      <c r="K9" s="4">
        <f>B9</f>
        <v>2</v>
      </c>
      <c r="L9" s="11">
        <f>C9</f>
        <v>0</v>
      </c>
    </row>
    <row r="10" spans="1:12" ht="12.75">
      <c r="A10" s="8">
        <v>2</v>
      </c>
      <c r="B10" s="8">
        <f>B9*2</f>
        <v>4</v>
      </c>
      <c r="C10" s="9"/>
      <c r="D10" s="14">
        <f ca="1">IF(OFFSET(D10,-1,0)="x","x",IF(AND(C10="",OFFSET(C10,1,0)&lt;&gt;""),"x",1))</f>
        <v>1</v>
      </c>
      <c r="E10" s="4">
        <f t="shared" si="1"/>
        <v>0</v>
      </c>
      <c r="F10" s="4">
        <v>5.474460546657733</v>
      </c>
      <c r="G10" s="4">
        <f aca="true" t="shared" si="3" ref="G10:G18">B10*F10+G9</f>
        <v>65.6935265598928</v>
      </c>
      <c r="H10" s="4">
        <f aca="true" t="shared" si="4" ref="H10:H18">IF(C10="",H9,G10)*D10</f>
        <v>0</v>
      </c>
      <c r="I10" s="4" t="str">
        <f t="shared" si="0"/>
        <v>x</v>
      </c>
      <c r="J10" s="4">
        <f ca="1" t="shared" si="2"/>
        <v>2</v>
      </c>
      <c r="K10" s="11">
        <f aca="true" ca="1" t="shared" si="5" ref="K10:K18">B10+OFFSET(K10,-1,0)</f>
        <v>6</v>
      </c>
      <c r="L10" s="11">
        <f aca="true" ca="1" t="shared" si="6" ref="L10:L18">C10+OFFSET(L10,-1,0)</f>
        <v>0</v>
      </c>
    </row>
    <row r="11" spans="1:12" ht="12.75">
      <c r="A11" s="8">
        <v>3</v>
      </c>
      <c r="B11" s="8">
        <f>B10*2</f>
        <v>8</v>
      </c>
      <c r="C11" s="9"/>
      <c r="D11" s="14">
        <f aca="true" ca="1" t="shared" si="7" ref="D11:D17">IF(OFFSET(D11,-1,0)="x","x",IF(AND(C11="",OFFSET(C11,1,0)&lt;&gt;""),"x",1))</f>
        <v>1</v>
      </c>
      <c r="E11" s="4">
        <f t="shared" si="1"/>
        <v>0</v>
      </c>
      <c r="F11" s="4">
        <v>1.8248201822192442</v>
      </c>
      <c r="G11" s="4">
        <f t="shared" si="3"/>
        <v>80.29208801764676</v>
      </c>
      <c r="H11" s="4">
        <f t="shared" si="4"/>
        <v>0</v>
      </c>
      <c r="I11" s="4" t="str">
        <f t="shared" si="0"/>
        <v>x</v>
      </c>
      <c r="J11" s="4">
        <f ca="1" t="shared" si="2"/>
        <v>3</v>
      </c>
      <c r="K11" s="11">
        <f ca="1" t="shared" si="5"/>
        <v>14</v>
      </c>
      <c r="L11" s="11">
        <f ca="1" t="shared" si="6"/>
        <v>0</v>
      </c>
    </row>
    <row r="12" spans="1:12" ht="12.75">
      <c r="A12" s="8">
        <v>4</v>
      </c>
      <c r="B12" s="8">
        <f aca="true" t="shared" si="8" ref="B12:B18">B11*2</f>
        <v>16</v>
      </c>
      <c r="C12" s="9"/>
      <c r="D12" s="14">
        <f ca="1" t="shared" si="7"/>
        <v>1</v>
      </c>
      <c r="E12" s="4">
        <f t="shared" si="1"/>
        <v>0</v>
      </c>
      <c r="F12" s="4">
        <v>0.6843075683322166</v>
      </c>
      <c r="G12" s="4">
        <f t="shared" si="3"/>
        <v>91.24100911096222</v>
      </c>
      <c r="H12" s="4">
        <f t="shared" si="4"/>
        <v>0</v>
      </c>
      <c r="I12" s="4" t="str">
        <f t="shared" si="0"/>
        <v>x</v>
      </c>
      <c r="J12" s="4">
        <f ca="1" t="shared" si="2"/>
        <v>4</v>
      </c>
      <c r="K12" s="11">
        <f ca="1" t="shared" si="5"/>
        <v>30</v>
      </c>
      <c r="L12" s="11">
        <f ca="1" t="shared" si="6"/>
        <v>0</v>
      </c>
    </row>
    <row r="13" spans="1:12" ht="12.75">
      <c r="A13" s="8">
        <v>5</v>
      </c>
      <c r="B13" s="8">
        <f t="shared" si="8"/>
        <v>32</v>
      </c>
      <c r="C13" s="9"/>
      <c r="D13" s="14">
        <f ca="1" t="shared" si="7"/>
        <v>1</v>
      </c>
      <c r="E13" s="4">
        <f t="shared" si="1"/>
        <v>0</v>
      </c>
      <c r="F13" s="4">
        <v>0.2737230273328866</v>
      </c>
      <c r="G13" s="4">
        <f t="shared" si="3"/>
        <v>100.0001459856146</v>
      </c>
      <c r="H13" s="4">
        <f t="shared" si="4"/>
        <v>0</v>
      </c>
      <c r="I13" s="4" t="str">
        <f t="shared" si="0"/>
        <v>x</v>
      </c>
      <c r="J13" s="4">
        <f ca="1" t="shared" si="2"/>
        <v>5</v>
      </c>
      <c r="K13" s="11">
        <f ca="1" t="shared" si="5"/>
        <v>62</v>
      </c>
      <c r="L13" s="11">
        <f ca="1" t="shared" si="6"/>
        <v>0</v>
      </c>
    </row>
    <row r="14" spans="1:12" ht="12.75">
      <c r="A14" s="8">
        <v>6</v>
      </c>
      <c r="B14" s="8">
        <f t="shared" si="8"/>
        <v>64</v>
      </c>
      <c r="C14" s="9"/>
      <c r="D14" s="14">
        <f ca="1" t="shared" si="7"/>
        <v>1</v>
      </c>
      <c r="E14" s="4">
        <f t="shared" si="1"/>
        <v>0</v>
      </c>
      <c r="F14" s="4">
        <v>0.11405126138870277</v>
      </c>
      <c r="G14" s="4">
        <f t="shared" si="3"/>
        <v>107.29942671449157</v>
      </c>
      <c r="H14" s="4">
        <f t="shared" si="4"/>
        <v>0</v>
      </c>
      <c r="I14" s="4" t="str">
        <f t="shared" si="0"/>
        <v>x</v>
      </c>
      <c r="J14" s="4">
        <f ca="1" t="shared" si="2"/>
        <v>6</v>
      </c>
      <c r="K14" s="11">
        <f ca="1" t="shared" si="5"/>
        <v>126</v>
      </c>
      <c r="L14" s="11">
        <f ca="1" t="shared" si="6"/>
        <v>0</v>
      </c>
    </row>
    <row r="15" spans="1:12" ht="12.75">
      <c r="A15" s="8">
        <v>7</v>
      </c>
      <c r="B15" s="8">
        <f t="shared" si="8"/>
        <v>128</v>
      </c>
      <c r="C15" s="9"/>
      <c r="D15" s="14">
        <f ca="1" t="shared" si="7"/>
        <v>1</v>
      </c>
      <c r="E15" s="4">
        <f t="shared" si="1"/>
        <v>0</v>
      </c>
      <c r="F15" s="4">
        <v>0.04887911202372976</v>
      </c>
      <c r="G15" s="4">
        <f t="shared" si="3"/>
        <v>113.55595305352898</v>
      </c>
      <c r="H15" s="4">
        <f t="shared" si="4"/>
        <v>0</v>
      </c>
      <c r="I15" s="4" t="str">
        <f t="shared" si="0"/>
        <v>x</v>
      </c>
      <c r="J15" s="4">
        <f ca="1" t="shared" si="2"/>
        <v>7</v>
      </c>
      <c r="K15" s="11">
        <f ca="1" t="shared" si="5"/>
        <v>254</v>
      </c>
      <c r="L15" s="11">
        <f ca="1" t="shared" si="6"/>
        <v>0</v>
      </c>
    </row>
    <row r="16" spans="1:12" ht="12.75">
      <c r="A16" s="8">
        <v>8</v>
      </c>
      <c r="B16" s="8">
        <f t="shared" si="8"/>
        <v>256</v>
      </c>
      <c r="C16" s="9"/>
      <c r="D16" s="14">
        <f ca="1" t="shared" si="7"/>
        <v>1</v>
      </c>
      <c r="E16" s="4">
        <f t="shared" si="1"/>
        <v>0</v>
      </c>
      <c r="F16" s="4">
        <v>0.02138461151038177</v>
      </c>
      <c r="G16" s="4">
        <f t="shared" si="3"/>
        <v>119.03041360018672</v>
      </c>
      <c r="H16" s="4">
        <f t="shared" si="4"/>
        <v>0</v>
      </c>
      <c r="I16" s="4" t="str">
        <f t="shared" si="0"/>
        <v>x</v>
      </c>
      <c r="J16" s="4">
        <f ca="1" t="shared" si="2"/>
        <v>8</v>
      </c>
      <c r="K16" s="11">
        <f ca="1" t="shared" si="5"/>
        <v>510</v>
      </c>
      <c r="L16" s="11">
        <f ca="1" t="shared" si="6"/>
        <v>0</v>
      </c>
    </row>
    <row r="17" spans="1:12" ht="12.75">
      <c r="A17" s="8">
        <v>9</v>
      </c>
      <c r="B17" s="8">
        <f t="shared" si="8"/>
        <v>512</v>
      </c>
      <c r="C17" s="9"/>
      <c r="D17" s="14">
        <f ca="1" t="shared" si="7"/>
        <v>1</v>
      </c>
      <c r="E17" s="4">
        <f t="shared" si="1"/>
        <v>0</v>
      </c>
      <c r="F17" s="4">
        <v>0.009504271782391896</v>
      </c>
      <c r="G17" s="4">
        <f t="shared" si="3"/>
        <v>123.89660075277138</v>
      </c>
      <c r="H17" s="4">
        <f t="shared" si="4"/>
        <v>0</v>
      </c>
      <c r="I17" s="4" t="str">
        <f t="shared" si="0"/>
        <v>x</v>
      </c>
      <c r="J17" s="4">
        <f ca="1" t="shared" si="2"/>
        <v>9</v>
      </c>
      <c r="K17" s="11">
        <f ca="1" t="shared" si="5"/>
        <v>1022</v>
      </c>
      <c r="L17" s="11">
        <f ca="1" t="shared" si="6"/>
        <v>0</v>
      </c>
    </row>
    <row r="18" spans="1:12" ht="13.5" thickBot="1">
      <c r="A18" s="8">
        <v>10</v>
      </c>
      <c r="B18" s="8">
        <f t="shared" si="8"/>
        <v>1024</v>
      </c>
      <c r="C18" s="9"/>
      <c r="D18" s="14">
        <f ca="1">IF(OFFSET(D18,-1,0)="x","x",1)</f>
        <v>1</v>
      </c>
      <c r="E18" s="4">
        <f t="shared" si="1"/>
        <v>0</v>
      </c>
      <c r="F18" s="4">
        <v>0.004276922302076353</v>
      </c>
      <c r="G18" s="4">
        <f t="shared" si="3"/>
        <v>128.27616919009756</v>
      </c>
      <c r="H18" s="4">
        <f t="shared" si="4"/>
        <v>0</v>
      </c>
      <c r="I18" s="4" t="s">
        <v>5</v>
      </c>
      <c r="J18" s="4">
        <f ca="1" t="shared" si="2"/>
        <v>10</v>
      </c>
      <c r="K18" s="11">
        <f ca="1" t="shared" si="5"/>
        <v>2046</v>
      </c>
      <c r="L18" s="11">
        <f ca="1" t="shared" si="6"/>
        <v>0</v>
      </c>
    </row>
    <row r="19" spans="1:4" ht="12.75">
      <c r="A19" s="10">
        <f>IF(VLOOKUP("x",CALC_SUMMARY,2,0)&lt;2,VLOOKUP("x",CALC_SUMMARY,2,0),"1-"&amp;VLOOKUP("x",CALC_SUMMARY,2,0))</f>
        <v>0</v>
      </c>
      <c r="B19" s="10">
        <f>VLOOKUP("x",CALC_SUMMARY,3,0)</f>
        <v>0</v>
      </c>
      <c r="C19" s="10">
        <f>VLOOKUP("x",CALC_SUMMARY,4,0)</f>
        <v>0</v>
      </c>
      <c r="D19" s="33"/>
    </row>
    <row r="20" spans="1:4" ht="12.75">
      <c r="A20" s="23" t="s">
        <v>6</v>
      </c>
      <c r="B20" s="23"/>
      <c r="C20" s="23"/>
      <c r="D20" s="5"/>
    </row>
    <row r="21" ht="12.75" hidden="1"/>
    <row r="22" ht="12.75" hidden="1"/>
    <row r="23" ht="12.75" hidden="1"/>
  </sheetData>
  <sheetProtection password="E822" sheet="1" objects="1" scenarios="1" selectLockedCells="1"/>
  <protectedRanges>
    <protectedRange password="E822" sqref="C9:D18" name="Range1"/>
  </protectedRanges>
  <mergeCells count="8">
    <mergeCell ref="A20:C20"/>
    <mergeCell ref="A3:C3"/>
    <mergeCell ref="A4:C4"/>
    <mergeCell ref="A5:C5"/>
    <mergeCell ref="A1:C1"/>
    <mergeCell ref="A2:C2"/>
    <mergeCell ref="A6:B6"/>
    <mergeCell ref="A7:B7"/>
  </mergeCells>
  <conditionalFormatting sqref="C9:C17">
    <cfRule type="expression" priority="1" dxfId="0" stopIfTrue="1">
      <formula>AND(C9="",OFFSET(C9,1,0)&lt;&gt;"")</formula>
    </cfRule>
  </conditionalFormatting>
  <dataValidations count="10">
    <dataValidation type="whole" allowBlank="1" showInputMessage="1" showErrorMessage="1" error="Outside Range" sqref="C17">
      <formula1>0</formula1>
      <formula2>512</formula2>
    </dataValidation>
    <dataValidation type="whole" allowBlank="1" showInputMessage="1" showErrorMessage="1" error="Outside Range" sqref="C16">
      <formula1>0</formula1>
      <formula2>256</formula2>
    </dataValidation>
    <dataValidation type="whole" allowBlank="1" showInputMessage="1" showErrorMessage="1" error="Outside Range" sqref="C15">
      <formula1>0</formula1>
      <formula2>128</formula2>
    </dataValidation>
    <dataValidation type="whole" allowBlank="1" showInputMessage="1" showErrorMessage="1" error="Outside Range" sqref="C14">
      <formula1>0</formula1>
      <formula2>64</formula2>
    </dataValidation>
    <dataValidation type="whole" allowBlank="1" showInputMessage="1" showErrorMessage="1" error="Outside Range" sqref="C13">
      <formula1>0</formula1>
      <formula2>32</formula2>
    </dataValidation>
    <dataValidation type="whole" allowBlank="1" showInputMessage="1" showErrorMessage="1" error="Outside Range" sqref="C12">
      <formula1>0</formula1>
      <formula2>16</formula2>
    </dataValidation>
    <dataValidation type="whole" allowBlank="1" showInputMessage="1" showErrorMessage="1" error="Outside Range" sqref="C11">
      <formula1>0</formula1>
      <formula2>8</formula2>
    </dataValidation>
    <dataValidation type="whole" allowBlank="1" showInputMessage="1" showErrorMessage="1" error="Outside Range" sqref="C10">
      <formula1>0</formula1>
      <formula2>4</formula2>
    </dataValidation>
    <dataValidation type="whole" allowBlank="1" showInputMessage="1" showErrorMessage="1" error="Outside Range" sqref="C9">
      <formula1>0</formula1>
      <formula2>2</formula2>
    </dataValidation>
    <dataValidation type="whole" allowBlank="1" showInputMessage="1" showErrorMessage="1" error="Outside Range" sqref="C18">
      <formula1>0</formula1>
      <formula2>1024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JiDu De ShenTi Shih Tzu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Pedigree Score Calculator</dc:title>
  <dc:subject/>
  <dc:creator>Luke Crump</dc:creator>
  <cp:keywords/>
  <dc:description/>
  <cp:lastModifiedBy>Luke Crump</cp:lastModifiedBy>
  <dcterms:created xsi:type="dcterms:W3CDTF">2007-05-12T18:04:23Z</dcterms:created>
  <dcterms:modified xsi:type="dcterms:W3CDTF">2012-01-22T07:47:01Z</dcterms:modified>
  <cp:category/>
  <cp:version/>
  <cp:contentType/>
  <cp:contentStatus/>
</cp:coreProperties>
</file>